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ION_ADMINISTRACJI\DZIAL_PRAWNY\AC S.A._\ZMIANY w prawie różne\Women On Boards UC63\sprawozdanie 29.10.2026 r\"/>
    </mc:Choice>
  </mc:AlternateContent>
  <xr:revisionPtr revIDLastSave="0" documentId="13_ncr:1_{802B76D3-B9D5-4E3A-872A-0804A616C20E}" xr6:coauthVersionLast="47" xr6:coauthVersionMax="47" xr10:uidLastSave="{00000000-0000-0000-0000-000000000000}"/>
  <bookViews>
    <workbookView xWindow="-120" yWindow="-120" windowWidth="29040" windowHeight="15720" activeTab="5" xr2:uid="{0D7E84C4-446C-490B-A223-D9D5F570A828}"/>
  </bookViews>
  <sheets>
    <sheet name="Instrukcja wypełnienia" sheetId="1" r:id="rId1"/>
    <sheet name="A. DANE SPÓŁKI" sheetId="2" r:id="rId2"/>
    <sheet name="B. SKŁAD ORGANÓW" sheetId="3" r:id="rId3"/>
    <sheet name="C. WSKAŹNIKI" sheetId="4" r:id="rId4"/>
    <sheet name="D-H. INFORMACJE DODATKOWE" sheetId="5" r:id="rId5"/>
    <sheet name="I. PODPIS(-Y)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3" l="1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I6" i="3"/>
  <c r="J6" i="3" s="1"/>
  <c r="I7" i="3"/>
  <c r="K7" i="3" s="1"/>
  <c r="I8" i="3"/>
  <c r="K8" i="3" s="1"/>
  <c r="I9" i="3"/>
  <c r="K9" i="3" s="1"/>
  <c r="I10" i="3"/>
  <c r="K10" i="3" s="1"/>
  <c r="I11" i="3"/>
  <c r="J11" i="3" s="1"/>
  <c r="I12" i="3"/>
  <c r="K12" i="3" s="1"/>
  <c r="I13" i="3"/>
  <c r="J13" i="3" s="1"/>
  <c r="I14" i="3"/>
  <c r="K14" i="3" s="1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5" i="3"/>
  <c r="J5" i="3" s="1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J10" i="3" l="1"/>
  <c r="J14" i="3"/>
  <c r="C9" i="4" s="1"/>
  <c r="K13" i="3"/>
  <c r="J12" i="3"/>
  <c r="J8" i="3"/>
  <c r="J7" i="3"/>
  <c r="B8" i="4" s="1"/>
  <c r="K6" i="3"/>
  <c r="K5" i="3"/>
  <c r="K11" i="3"/>
  <c r="J9" i="3"/>
  <c r="B9" i="4" s="1"/>
  <c r="C8" i="4"/>
  <c r="C7" i="4" l="1"/>
  <c r="D9" i="4"/>
  <c r="B7" i="4"/>
  <c r="D8" i="4"/>
  <c r="D7" i="4" l="1"/>
  <c r="E9" i="4" s="1"/>
  <c r="E8" i="4" l="1"/>
  <c r="B11" i="4"/>
</calcChain>
</file>

<file path=xl/sharedStrings.xml><?xml version="1.0" encoding="utf-8"?>
<sst xmlns="http://schemas.openxmlformats.org/spreadsheetml/2006/main" count="146" uniqueCount="109">
  <si>
    <t>1.</t>
  </si>
  <si>
    <t>2.</t>
  </si>
  <si>
    <t>3.</t>
  </si>
  <si>
    <t>4.</t>
  </si>
  <si>
    <t>5.</t>
  </si>
  <si>
    <t>6.</t>
  </si>
  <si>
    <t>7.</t>
  </si>
  <si>
    <t>Legenda kolorów</t>
  </si>
  <si>
    <t>Metodologia obliczeń</t>
  </si>
  <si>
    <t>Kolumnę „Status” należy uzupełnić wartością „Delegowany z RN do Zarządu”, jeżeli członek Rady Nadzorczej został w danym okresie delegowany do czasowego wykonywania czynności członka Zarządu - wskaźniki policzą taką osobę jako pełniącą funkcję wykonawczą w okresie delegowania.</t>
  </si>
  <si>
    <t>Kolumny od „Organ efektywny” w prawo obliczają się automatycznie - proszę ich NIE edytować ręcznie.</t>
  </si>
  <si>
    <t>Komórka żółta z niebieską czcionką - pole do wypełnienia przez spółkę.</t>
  </si>
  <si>
    <t>Jak składać sprawozdanie</t>
  </si>
  <si>
    <t>3) Sprawozdanie należy złożyć w dwóch wersjach: podpisanej oraz edytowalnej.</t>
  </si>
  <si>
    <t>4) Sprawozdanie należy przekazać w terminie do 30 czerwca każdego roku, a w przypadku gdy sprawozdanie to stanowi wyodrębnioną część sprawozdania z działalności, o którym mowa w art. 49 ust. 1 ustawy z dnia 29 września 1994 r. o rachunkowości - w terminie 6 miesięcy od dnia zakończenia roku obrotowego, którego dotyczy.</t>
  </si>
  <si>
    <t>Rok sprawozdawczy (rok N)</t>
  </si>
  <si>
    <t>Firma (pełna nazwa spółki)</t>
  </si>
  <si>
    <t>Numer KRS</t>
  </si>
  <si>
    <t>Numer NIP / REGON</t>
  </si>
  <si>
    <t>Siedziba i adres</t>
  </si>
  <si>
    <t>Rynek notowania</t>
  </si>
  <si>
    <t>Osoba do kontaktu (imię, nazwisko, stanowisko)</t>
  </si>
  <si>
    <t>Adres e-mail / telefon kontaktowy</t>
  </si>
  <si>
    <t>Data sporządzenia sprawozdania</t>
  </si>
  <si>
    <t>Płeć niedostatecznie reprezentowana to płeć, której przedstawiciele zajmują niewięcej niż 49 % łącznej liczby stanowisk w  organach spółki (zarządzie, radzie nadzorczej lub radzie administrującej spółki europejskiej, w której przyjęto system monistyczny).</t>
  </si>
  <si>
    <t>B. SKŁAD ORGANÓW SPÓŁKI W OKRESIE SPRAWOZDAWCZYM (ROK N)</t>
  </si>
  <si>
    <t>Lp.</t>
  </si>
  <si>
    <t>Imię i nazwisko</t>
  </si>
  <si>
    <t>Płeć (K/M)</t>
  </si>
  <si>
    <t>Organ podstawowy</t>
  </si>
  <si>
    <t>Funkcja</t>
  </si>
  <si>
    <t>Data objęcia funkcji
w roku N</t>
  </si>
  <si>
    <t>Data zakończenia funkcji
w roku N (puste = do końca roku)</t>
  </si>
  <si>
    <t>Status</t>
  </si>
  <si>
    <t>Organ efektywny
(obliczane)</t>
  </si>
  <si>
    <t>Data końca efektywna
(obliczane)</t>
  </si>
  <si>
    <t>Liczba dni w roku N
(obliczane)</t>
  </si>
  <si>
    <t>Uwzględniony
na 31.12? (obliczane)</t>
  </si>
  <si>
    <t>M</t>
  </si>
  <si>
    <t>Zarząd</t>
  </si>
  <si>
    <t>Podstawowy</t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</si>
  <si>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808080"/>
        <rFont val="Calibri"/>
        <family val="2"/>
        <charset val="238"/>
      </rPr>
      <t>: Wiersz nr 1 zawiera przykładowe dane pokazujące oczekiwany format wypełnienia - proszę go zastąpić rzeczywistymi danymi spółki.</t>
    </r>
  </si>
  <si>
    <t>A. DANE IDENTYFIKACYJNE SPÓŁKI ORAZ INFORMACJE NA TEMAT SPRAWOZDANIA</t>
  </si>
  <si>
    <t>C. WSKAŹNIKI UDZIAŁU PŁCI NIEDOSTATECZNIE REPREZENTOWANEJ</t>
  </si>
  <si>
    <t>Wyliczenia w tym arkuszu są w pełni automatyczne na podstawie danych z arkusza „B. Skład organów”. Nie wymagają edycji.</t>
  </si>
  <si>
    <t>Wyszczególnienie</t>
  </si>
  <si>
    <t>Rada Nadzorcza</t>
  </si>
  <si>
    <t>Łącznie</t>
  </si>
  <si>
    <t>Wskaźnik uwzględnia rzeczywistą liczbę dni pełnienia funkcji przez każdą osobę w roku N (kolumna K w arkuszu „B. Skład organów”), eliminując zależność wyniku od przypadkowej daty pomiaru.</t>
  </si>
  <si>
    <t>%</t>
  </si>
  <si>
    <t>Suma osobo-dni ogółem w roku N</t>
  </si>
  <si>
    <t>Wskaźnik % płci niedostatecznie reprezentowanej (średnia ważona)</t>
  </si>
  <si>
    <t>Suma osobo-dni - kobiety</t>
  </si>
  <si>
    <t>Suma osobo-dni - mężczyźni</t>
  </si>
  <si>
    <t>Stanowisko</t>
  </si>
  <si>
    <t>Kwalifikowany podpis elektroniczny</t>
  </si>
  <si>
    <t>Jak wypełnić formularz</t>
  </si>
  <si>
    <t>Poprzez "wyczerpujący" należy rozumieć taki opis, który nie pomija żadnego z działań podjętego przez spółkę.</t>
  </si>
  <si>
    <t>Tylko jeśli to konieczne, prosimy o podanie istotnych dla niniejszego sprawozdania informacji.</t>
  </si>
  <si>
    <t>Obowiązuje limit 10.000 znaków.</t>
  </si>
  <si>
    <t>Obowiązuje limit 5.000 znaków.</t>
  </si>
  <si>
    <t>2) Podpis powinien zostać złożony przez przez osoby uprawnione do reprezentowania spółki zgodnie z zasadami reprezentacji.</t>
  </si>
  <si>
    <t>5) Pierwsze sprawozdanie należy złożyć za poprzedni rok obrotowy w terminie do 31 października 2026 r.</t>
  </si>
  <si>
    <t>1) Sprawozdanie należy podpisać podpisem kwalifikowanym.</t>
  </si>
  <si>
    <t>Cel ustawowy: płeć niedostatecznie reprezentowana powinna stanowić liczbę najbardziej zbliżoną do 33% wszystkich stanowisk w Zarządzie i Radzie Nadzorczej łącznie.</t>
  </si>
  <si>
    <t>Adres strony internetowej, na której zostało opublikowane sprawozdanie niezwłocznie po jego sporządzeniu</t>
  </si>
  <si>
    <t>W przypadku sprawozdań włączanych do sprawozdania z działalności formularz nadal może służyć jako narzędzie pomocnicze.</t>
  </si>
  <si>
    <t>Arkusz „C. Wskaźniki” przelicza się automatycznie na podstawie danych z arkusza „B. Skład organów”. Nie wymaga ręcznej edycji.</t>
  </si>
  <si>
    <t>D. ŚRODKI PODJĘTE W CELU ZAPEWNIENIA RÓWNOWAGI PŁCI W ORGANACH SPÓŁKI</t>
  </si>
  <si>
    <t>E. PRZYCZYNY NIEOSIĄGNIĘCIA CELU I WYCZERPUJĄCY OPIS PODJĘTYCH I PLANOWANYCH DZIAŁAŃ NAPRAWCZE (jeżeli dotyczy)</t>
  </si>
  <si>
    <t xml:space="preserve">H. INFORMACJE UZUPEŁNIAJĄCE </t>
  </si>
  <si>
    <t>Wzór formularza o charakterze informacyjnym dotyczący sprawozdania rocznego z udziału przedstawicieli poszczególnych płci w organach spółki oraz środków podjętych w celu zapewnienia równowagi płci w tych organach</t>
  </si>
  <si>
    <t>Podstawa prawna sprawozdania: art. 90gi ustawy o ofercie publicznej i warunkach wprowadzania instrumentów finansowych do zorganizowanego systemu obrotu oraz o spółkach publicznych</t>
  </si>
  <si>
    <r>
      <t xml:space="preserve">Pełnomocnik Rządu do Spraw Równości, działający jako podmiot, o którym mowa w art. 18 ust. 2 ustawy z dnia 3 grudnia 2010 r. o wdrożeniu niektórych przepisów Unii Europejskiej w zakresie równego traktowania (Dz. U. z  2026 r. poz. 1196) i zobowiązany na podstawie art. 21 ust. 2 pkt 10 ww. ustawy do przekazywania Komisji Europejskiej co 2 lata sprawozdania dotyczącego udziału przedstawicieli poszczególnych płci w organach spółek, o których mowa w art. 90gb ust. 2 ustawy z dnia 29 lipca 2005 r. o ofercie publicznej i warunkach wprowadzania instrumentów finansowych do zorganizowanego systemu obrotu oraz o spółkach publicznych (Dz. U. z 2025 r. poz. 592, z późn. zm.; dalej: „ustawa o ofercie”) oraz środków podjętych w celu zapewnienia równowagi płci w tych organach, </t>
    </r>
    <r>
      <rPr>
        <i/>
        <u/>
        <sz val="10"/>
        <rFont val="Calibri"/>
        <family val="2"/>
        <charset val="238"/>
      </rPr>
      <t>nie posiada umocowania do dokonywania wiążącej wykładni przepisów ustawy o ofercie, jak również nie jest uprawniony do narzucania formatu sprawozdania</t>
    </r>
    <r>
      <rPr>
        <i/>
        <sz val="10"/>
        <rFont val="Calibri"/>
        <family val="2"/>
        <charset val="238"/>
      </rPr>
      <t xml:space="preserve">, o którym mowa w art. 90gi tej ustawy. 
W związku z powyższym </t>
    </r>
    <r>
      <rPr>
        <b/>
        <i/>
        <u/>
        <sz val="10"/>
        <rFont val="Calibri"/>
        <family val="2"/>
        <charset val="238"/>
      </rPr>
      <t>przekazane informacje, w tym wzór formularza, mają charakter wyłącznie informacyjny i pomocniczy</t>
    </r>
    <r>
      <rPr>
        <i/>
        <sz val="10"/>
        <rFont val="Calibri"/>
        <family val="2"/>
        <charset val="238"/>
      </rPr>
      <t xml:space="preserve"> oraz nie stanowią wiążącej wykładni ww. przepisów. </t>
    </r>
  </si>
  <si>
    <t>Komórka szara z czarną czcionką - wynik obliczany automatycznie na podstawie formuły. Nie edytować.</t>
  </si>
  <si>
    <r>
      <t>Arkusz</t>
    </r>
    <r>
      <rPr>
        <sz val="10"/>
        <color theme="1"/>
        <rFont val="Calibri"/>
        <family val="2"/>
        <charset val="238"/>
      </rPr>
      <t xml:space="preserve"> „B. Skład organów</t>
    </r>
    <r>
      <rPr>
        <sz val="10"/>
        <rFont val="Calibri"/>
        <family val="2"/>
        <charset val="238"/>
      </rPr>
      <t xml:space="preserve">” - proszę wpisać </t>
    </r>
    <r>
      <rPr>
        <u/>
        <sz val="10"/>
        <rFont val="Calibri"/>
        <family val="2"/>
        <charset val="238"/>
      </rPr>
      <t>funkcję i płeć każdej osoby</t>
    </r>
    <r>
      <rPr>
        <sz val="10"/>
        <rFont val="Calibri"/>
        <charset val="1"/>
      </rPr>
      <t xml:space="preserve"> w Zarządzie lub Radzie Nadzorczej w roku sprawozdawczym, z dokładnymi datami objęcia i zakończenia funkcji. Jeśli osoba pełni funkcję nadal na koniec roku, pole „Data zakończenia” pozostawić puste.</t>
    </r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</si>
  <si>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555555"/>
        <rFont val="Calibri"/>
        <family val="2"/>
        <charset val="238"/>
      </rPr>
      <t>: rok sprawozdawczy podany w tej komórce (B3) steruje wszystkimi obliczeniami w arkuszach „B. Skład organów” i „C. Wskaźniki”.</t>
    </r>
  </si>
  <si>
    <t>Metoda średniej ważonej czasowo</t>
  </si>
  <si>
    <t>I. PODPIS(-Y) OSOBY(OSÓB) UPRAWNIONEJ(-YCH) DO REPREZENTACJI SPÓŁKI</t>
  </si>
  <si>
    <t>Arkusz „I. Podpisy” - proszę uzupełnić dane osoby podpisującej lub osób podpisujących sprawozdanie.</t>
  </si>
  <si>
    <t>Metoda średniej ważonej czasowo - uwzględnia rzeczywistą liczbę dni pełnienia funkcji przez każdą osobę w ciągu roku, co eliminuje przypadkowość wynikającą z daty pomiaru. 
Uwaga: formularz w obecnej wersji jest dostosowany do spółek, których rok obrotowy jest równy rokowi kalendarzowemu; spółki, których rok obrotowy nie jest równy rokowi kalendarzowemu, proszone są o dostosowanie formuł</t>
  </si>
  <si>
    <r>
      <t xml:space="preserve">6) Sprawozdanie w wersji podpisanej i edytowalnej należy złożyć podmiotowi zaliczanemu do administracji rządowej, któremu na podstawie ustawy z dnia 3 grudnia 2010 r. o wdrożeniu niektórych przepisów Unii Europejskiej w zakresie równego traktowania (Dz. U. z 2025 r. poz. 1452 oraz z 2026 r. poz. 160 i 1034) powierzono wykonywanie zadań dotyczących realizacji zasady równego traktowania </t>
    </r>
    <r>
      <rPr>
        <sz val="10"/>
        <color theme="1"/>
        <rFont val="Calibri"/>
        <family val="2"/>
        <charset val="238"/>
      </rPr>
      <t xml:space="preserve">- na adres e-Doręczeń (adres KPRM: </t>
    </r>
    <r>
      <rPr>
        <b/>
        <sz val="10"/>
        <color theme="4"/>
        <rFont val="Calibri"/>
        <family val="2"/>
        <charset val="238"/>
      </rPr>
      <t>AE:PL-91425-98565-UBWCH-28</t>
    </r>
    <r>
      <rPr>
        <sz val="10"/>
        <color theme="1"/>
        <rFont val="Calibri"/>
        <family val="2"/>
        <charset val="238"/>
      </rPr>
      <t xml:space="preserve">) albo pocztą elektroniczną na adres </t>
    </r>
    <r>
      <rPr>
        <b/>
        <sz val="10"/>
        <color theme="4"/>
        <rFont val="Calibri"/>
        <family val="2"/>
        <charset val="238"/>
      </rPr>
      <t>sprawozdanie.wob@kprm.gov.pl</t>
    </r>
    <r>
      <rPr>
        <sz val="10"/>
        <color theme="1"/>
        <rFont val="Calibri"/>
        <family val="2"/>
        <charset val="238"/>
      </rPr>
      <t xml:space="preserve">. Sprawozdanie należy kierować do </t>
    </r>
    <r>
      <rPr>
        <b/>
        <sz val="10"/>
        <color theme="1"/>
        <rFont val="Calibri"/>
        <family val="2"/>
        <charset val="238"/>
      </rPr>
      <t>Pełnomocniczki Rządu ds. Równości</t>
    </r>
    <r>
      <rPr>
        <sz val="10"/>
        <color theme="1"/>
        <rFont val="Calibri"/>
        <family val="2"/>
        <charset val="238"/>
      </rPr>
      <t>.</t>
    </r>
  </si>
  <si>
    <r>
      <t>Arkusz „A. Dane spółki” - proszę uzupełnić dane identyfikacyjne oraz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rok obrotowy </t>
    </r>
    <r>
      <rPr>
        <sz val="10"/>
        <rFont val="Calibri"/>
        <family val="2"/>
        <charset val="238"/>
      </rPr>
      <t xml:space="preserve">w komórce oznaczonej kolorem żółtym. Formularz w obecnej wersji jest dostosowany do spółek, których rok obrotowy jest równy rokowi kalendarzowemu. </t>
    </r>
    <r>
      <rPr>
        <b/>
        <sz val="10"/>
        <rFont val="Calibri"/>
        <family val="2"/>
        <charset val="238"/>
      </rPr>
      <t xml:space="preserve">Spółki, których rok obrotowy nie jest równy rokowi kalendarzowemu, </t>
    </r>
    <r>
      <rPr>
        <b/>
        <u/>
        <sz val="10"/>
        <rFont val="Calibri"/>
        <family val="2"/>
        <charset val="238"/>
      </rPr>
      <t>proszone są o dostosowanie formuł</t>
    </r>
    <r>
      <rPr>
        <b/>
        <sz val="10"/>
        <rFont val="Calibri"/>
        <family val="2"/>
        <charset val="238"/>
      </rPr>
      <t>.</t>
    </r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</si>
  <si>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zgodnie z przyjętym w ustawie modelem, cel 33% liczony jest łącznie dla Zarządu i Rady Nadzorczej (a nie odrębnie dla każdego organu). Wskaźniki dla poszczególnych organów mają charakter informacyjny/pomocniczy.</t>
    </r>
  </si>
  <si>
    <t>Arkusz „D-H. Środki i przyczyny” - proszę opisać podjęte środki oraz (jeżeli dotyczy) przyczyny nieosiągnięcia celu ustawowego. 
Pola F, G, H są nieobowiązkowe.</t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</si>
  <si>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pola F, G, H są nieobowiązkowe</t>
    </r>
  </si>
  <si>
    <t>Proszę wykazać funkcję i płeć każdej osoby w Zarządzie lub Radzie Nadzorczej w roku sprawozdawczym, z dokładnymi datami objęcia i zakończenia funkcji. Jeśli osoba pełni funkcję nadal na koniec roku, pole „Data zakończenia” pozostawić puste. Kolumny szare obliczają się automatycznie na podstawie roku podanego w arkuszu „A. Dane spółki”.</t>
  </si>
  <si>
    <t>AC Spółka Akcyjna</t>
  </si>
  <si>
    <t>ul. 42 Pułku Piechoty 50 15-181 Białystok</t>
  </si>
  <si>
    <t>info@ac.com.pl</t>
  </si>
  <si>
    <t>GPW - rynek regulowany</t>
  </si>
  <si>
    <t>Prezes Zarządu</t>
  </si>
  <si>
    <t>Wiceprezes Zarządu</t>
  </si>
  <si>
    <t>K</t>
  </si>
  <si>
    <t>p.o. Prezes Zarządu</t>
  </si>
  <si>
    <t>Przewodniczący Rady Nadzorczej</t>
  </si>
  <si>
    <t>Wiceprzewodniczący Rady Nadzorczej</t>
  </si>
  <si>
    <t>Członek Rady Nadzorczej</t>
  </si>
  <si>
    <t>Paweł Baraniuk</t>
  </si>
  <si>
    <r>
      <t xml:space="preserve">Czy sprawozdanie stanowi wyodrębnioną część sprawozdania z działalności spółki? </t>
    </r>
    <r>
      <rPr>
        <b/>
        <sz val="12"/>
        <color rgb="FFC00000"/>
        <rFont val="Calibri"/>
        <family val="2"/>
        <charset val="238"/>
      </rPr>
      <t>NIE</t>
    </r>
  </si>
  <si>
    <t xml:space="preserve">AC S.A. nie przyjęła dotychczas Polityki równowagi płci, ani określonych zasad dotyczących zapewnienia równowagi płci w organach w innych przyjętych przez Spółkę regulacjach. Spółka zamierza przyjąć Politykę równowagi płci w terminie wynikającym z obowiązujących przepisów prawa, tj. na pierwszym walnym zgromadzeniu zwołanym po dniu wejścia w życie Ustawy z dnia 3 lipca 2026 r. o zmianie ustawy  o ofercie publicznej i warunkach wprowadzania instrumentów finansowych do zorganizowanego systemu obrotu oraz o spółkach publicznych oraz ustawy o wdrożeniu niektórych przepisów Unii Europejskiej w zakresie równego traktowania. </t>
  </si>
  <si>
    <t>https://ac.com.pl/dla-inwestorow/o-spolce/dokumenty-korporacyjne/</t>
  </si>
  <si>
    <t>Krzysztof Szymański</t>
  </si>
  <si>
    <r>
      <t xml:space="preserve">F. Czy spółka przyjęła politykę równowagi płci, zgodnie z ustawowym obowiązkiem lub czy zasady dotyczące równowagi płci są zawarte w innych regulacjach wewnętrznych spółki? </t>
    </r>
    <r>
      <rPr>
        <b/>
        <sz val="13"/>
        <color rgb="FFC00000"/>
        <rFont val="Calibri"/>
        <family val="2"/>
        <charset val="238"/>
      </rPr>
      <t>NIE</t>
    </r>
    <r>
      <rPr>
        <b/>
        <sz val="13"/>
        <color rgb="FF1F3864"/>
        <rFont val="Calibri"/>
        <family val="2"/>
        <charset val="238"/>
      </rPr>
      <t xml:space="preserve"> </t>
    </r>
  </si>
  <si>
    <r>
      <t xml:space="preserve">G. Czy spółka udostępnia na swojej stronie internetowej politykę równowagi płci, zgodnie z ustawowym obowiązkiem lub czy inne regulacje wewnętrzne spółki, w których zostały zawarte zasady dotyczące równowagi płci, zostały udostępnione na stronie internetowej? </t>
    </r>
    <r>
      <rPr>
        <b/>
        <sz val="13"/>
        <color rgb="FFC00000"/>
        <rFont val="Calibri"/>
        <family val="2"/>
        <charset val="238"/>
      </rPr>
      <t xml:space="preserve">NIE </t>
    </r>
  </si>
  <si>
    <t xml:space="preserve">W okresie sprawozdawczym AC S.A. nie miała ustawowego obowiązku zapewnienia równowagi płci w organach i podejmowania środków w tym celu. </t>
  </si>
  <si>
    <t>Milena Kozioł, Prawnik</t>
  </si>
  <si>
    <t>28.10.2026 r.</t>
  </si>
  <si>
    <t>9661319418/050643816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</si>
</sst>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%"/>
  </numFmts>
  <fonts count="40" x14ac:knownFonts="1">
    <font>
      <sz val="11"/>
      <color theme="1"/>
      <name val="Aptos Narrow"/>
      <family val="2"/>
      <charset val="238"/>
      <scheme val="minor"/>
    </font>
    <font>
      <i/>
      <sz val="10"/>
      <color rgb="FF555555"/>
      <name val="Calibri"/>
      <charset val="1"/>
    </font>
    <font>
      <b/>
      <sz val="12"/>
      <color rgb="FF1F3864"/>
      <name val="Calibri"/>
      <charset val="1"/>
    </font>
    <font>
      <b/>
      <sz val="11"/>
      <name val="Calibri"/>
      <charset val="1"/>
    </font>
    <font>
      <sz val="10"/>
      <name val="Calibri"/>
      <charset val="1"/>
    </font>
    <font>
      <u/>
      <sz val="10"/>
      <name val="Calibri"/>
      <family val="2"/>
      <charset val="238"/>
    </font>
    <font>
      <sz val="10"/>
      <name val="Calibri"/>
      <family val="2"/>
      <charset val="238"/>
    </font>
    <font>
      <b/>
      <sz val="18"/>
      <color rgb="FF1F3864"/>
      <name val="Calibri"/>
      <family val="2"/>
      <charset val="238"/>
    </font>
    <font>
      <b/>
      <sz val="14"/>
      <color rgb="FF1F3864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FF"/>
      <name val="Calibri"/>
      <family val="2"/>
      <charset val="238"/>
    </font>
    <font>
      <i/>
      <sz val="9"/>
      <color rgb="FF555555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sz val="9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9"/>
      <color rgb="FF80808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1F3864"/>
      <name val="Calibri"/>
      <family val="2"/>
      <charset val="238"/>
    </font>
    <font>
      <i/>
      <sz val="10"/>
      <name val="Calibri"/>
      <family val="2"/>
      <charset val="238"/>
    </font>
    <font>
      <i/>
      <sz val="9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2"/>
      <color rgb="FF1F3864"/>
      <name val="Calibri"/>
      <family val="2"/>
      <charset val="238"/>
    </font>
    <font>
      <b/>
      <sz val="13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9"/>
      <color theme="1"/>
      <name val="Aptos"/>
      <family val="2"/>
    </font>
    <font>
      <i/>
      <sz val="9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i/>
      <sz val="10"/>
      <color rgb="FF555555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rgb="FF555555"/>
      <name val="Calibri"/>
      <family val="2"/>
      <charset val="238"/>
    </font>
    <font>
      <b/>
      <sz val="16"/>
      <color rgb="FF1F3864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u/>
      <sz val="10"/>
      <name val="Calibri"/>
      <family val="2"/>
      <charset val="238"/>
    </font>
    <font>
      <b/>
      <sz val="10"/>
      <color theme="4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E59A"/>
        <bgColor rgb="FFFFFF99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2" borderId="1" xfId="0" applyFill="1" applyBorder="1"/>
    <xf numFmtId="0" fontId="0" fillId="3" borderId="1" xfId="0" applyFill="1" applyBorder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left" vertical="center" wrapText="1" indent="1"/>
    </xf>
    <xf numFmtId="1" fontId="10" fillId="2" borderId="1" xfId="0" applyNumberFormat="1" applyFont="1" applyFill="1" applyBorder="1"/>
    <xf numFmtId="0" fontId="10" fillId="2" borderId="1" xfId="0" applyFont="1" applyFill="1" applyBorder="1"/>
    <xf numFmtId="164" fontId="10" fillId="2" borderId="1" xfId="0" applyNumberFormat="1" applyFont="1" applyFill="1" applyBorder="1"/>
    <xf numFmtId="0" fontId="13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1"/>
    </xf>
    <xf numFmtId="1" fontId="14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 indent="1"/>
    </xf>
    <xf numFmtId="165" fontId="18" fillId="5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1" fillId="0" borderId="0" xfId="0" applyFont="1"/>
    <xf numFmtId="0" fontId="23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30" fillId="0" borderId="0" xfId="0" applyFont="1" applyAlignment="1">
      <alignment vertical="top" wrapText="1"/>
    </xf>
    <xf numFmtId="0" fontId="29" fillId="0" borderId="0" xfId="0" applyFont="1"/>
    <xf numFmtId="0" fontId="20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9" fillId="2" borderId="1" xfId="1" applyFill="1" applyBorder="1"/>
    <xf numFmtId="0" fontId="39" fillId="2" borderId="1" xfId="1" applyFill="1" applyBorder="1" applyAlignment="1">
      <alignment wrapText="1"/>
    </xf>
    <xf numFmtId="0" fontId="26" fillId="0" borderId="0" xfId="0" applyFont="1"/>
    <xf numFmtId="0" fontId="11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1" fillId="0" borderId="0" xfId="0" applyFont="1"/>
    <xf numFmtId="0" fontId="16" fillId="5" borderId="0" xfId="0" applyFont="1" applyFill="1" applyAlignment="1">
      <alignment horizontal="left" vertical="center" indent="1"/>
    </xf>
    <xf numFmtId="0" fontId="10" fillId="2" borderId="1" xfId="0" applyFont="1" applyFill="1" applyBorder="1" applyAlignment="1">
      <alignment vertical="top" wrapText="1"/>
    </xf>
    <xf numFmtId="0" fontId="19" fillId="0" borderId="0" xfId="0" applyFont="1" applyAlignment="1">
      <alignment vertical="center" wrapText="1"/>
    </xf>
    <xf numFmtId="0" fontId="0" fillId="0" borderId="0" xfId="0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c.com.pl/dla-inwestorow/o-spolce/dokumenty-korporacyjne/" TargetMode="External"/><Relationship Id="rId1" Type="http://schemas.openxmlformats.org/officeDocument/2006/relationships/hyperlink" Target="mailto:info@ac.com.p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C134-B275-4785-ABF2-58BDA9E03789}">
  <dimension ref="A2:B34"/>
  <sheetViews>
    <sheetView workbookViewId="0">
      <selection activeCell="B9" sqref="B9"/>
    </sheetView>
  </sheetViews>
  <sheetFormatPr defaultColWidth="8.5703125" defaultRowHeight="15" x14ac:dyDescent="0.25"/>
  <cols>
    <col min="1" max="1" width="4" customWidth="1"/>
    <col min="2" max="2" width="100" customWidth="1"/>
  </cols>
  <sheetData>
    <row r="2" spans="1:2" ht="63" x14ac:dyDescent="0.35">
      <c r="B2" s="33" t="s">
        <v>71</v>
      </c>
    </row>
    <row r="3" spans="1:2" ht="25.5" x14ac:dyDescent="0.25">
      <c r="B3" s="29" t="s">
        <v>72</v>
      </c>
    </row>
    <row r="4" spans="1:2" x14ac:dyDescent="0.25">
      <c r="B4" s="1"/>
    </row>
    <row r="5" spans="1:2" ht="23.25" x14ac:dyDescent="0.35">
      <c r="B5" s="7"/>
    </row>
    <row r="6" spans="1:2" ht="15.75" x14ac:dyDescent="0.25">
      <c r="B6" s="26" t="s">
        <v>56</v>
      </c>
    </row>
    <row r="7" spans="1:2" ht="43.5" customHeight="1" x14ac:dyDescent="0.25">
      <c r="A7" s="3" t="s">
        <v>0</v>
      </c>
      <c r="B7" s="6" t="s">
        <v>82</v>
      </c>
    </row>
    <row r="8" spans="1:2" ht="38.25" x14ac:dyDescent="0.25">
      <c r="A8" s="3" t="s">
        <v>1</v>
      </c>
      <c r="B8" s="6" t="s">
        <v>75</v>
      </c>
    </row>
    <row r="9" spans="1:2" ht="38.25" x14ac:dyDescent="0.25">
      <c r="A9" s="3" t="s">
        <v>2</v>
      </c>
      <c r="B9" s="6" t="s">
        <v>9</v>
      </c>
    </row>
    <row r="10" spans="1:2" x14ac:dyDescent="0.25">
      <c r="A10" s="3" t="s">
        <v>3</v>
      </c>
      <c r="B10" s="6" t="s">
        <v>10</v>
      </c>
    </row>
    <row r="11" spans="1:2" ht="18.95" customHeight="1" x14ac:dyDescent="0.25">
      <c r="A11" s="3" t="s">
        <v>4</v>
      </c>
      <c r="B11" s="6" t="s">
        <v>67</v>
      </c>
    </row>
    <row r="12" spans="1:2" ht="38.25" x14ac:dyDescent="0.25">
      <c r="A12" s="3" t="s">
        <v>5</v>
      </c>
      <c r="B12" s="6" t="s">
        <v>84</v>
      </c>
    </row>
    <row r="13" spans="1:2" x14ac:dyDescent="0.25">
      <c r="A13" s="3" t="s">
        <v>6</v>
      </c>
      <c r="B13" s="6" t="s">
        <v>79</v>
      </c>
    </row>
    <row r="15" spans="1:2" ht="15.75" x14ac:dyDescent="0.25">
      <c r="B15" s="2" t="s">
        <v>7</v>
      </c>
    </row>
    <row r="16" spans="1:2" x14ac:dyDescent="0.25">
      <c r="A16" s="4"/>
      <c r="B16" s="6" t="s">
        <v>11</v>
      </c>
    </row>
    <row r="17" spans="1:2" x14ac:dyDescent="0.25">
      <c r="A17" s="5"/>
      <c r="B17" s="6" t="s">
        <v>74</v>
      </c>
    </row>
    <row r="19" spans="1:2" ht="15.75" x14ac:dyDescent="0.25">
      <c r="B19" s="2" t="s">
        <v>8</v>
      </c>
    </row>
    <row r="20" spans="1:2" ht="51" x14ac:dyDescent="0.25">
      <c r="B20" s="6" t="s">
        <v>80</v>
      </c>
    </row>
    <row r="21" spans="1:2" ht="25.5" x14ac:dyDescent="0.25">
      <c r="B21" s="32" t="s">
        <v>64</v>
      </c>
    </row>
    <row r="22" spans="1:2" ht="28.5" customHeight="1" x14ac:dyDescent="0.25">
      <c r="B22" s="6" t="s">
        <v>24</v>
      </c>
    </row>
    <row r="24" spans="1:2" ht="15.75" x14ac:dyDescent="0.25">
      <c r="B24" s="26" t="s">
        <v>12</v>
      </c>
    </row>
    <row r="25" spans="1:2" x14ac:dyDescent="0.25">
      <c r="B25" s="32" t="s">
        <v>63</v>
      </c>
    </row>
    <row r="26" spans="1:2" ht="16.350000000000001" customHeight="1" x14ac:dyDescent="0.25">
      <c r="B26" s="32" t="s">
        <v>61</v>
      </c>
    </row>
    <row r="27" spans="1:2" x14ac:dyDescent="0.25">
      <c r="B27" s="32" t="s">
        <v>13</v>
      </c>
    </row>
    <row r="28" spans="1:2" ht="38.25" x14ac:dyDescent="0.25">
      <c r="B28" s="6" t="s">
        <v>14</v>
      </c>
    </row>
    <row r="29" spans="1:2" x14ac:dyDescent="0.25">
      <c r="B29" s="32" t="s">
        <v>62</v>
      </c>
    </row>
    <row r="30" spans="1:2" ht="76.5" x14ac:dyDescent="0.25">
      <c r="B30" s="6" t="s">
        <v>81</v>
      </c>
    </row>
    <row r="31" spans="1:2" x14ac:dyDescent="0.25">
      <c r="B31" s="6"/>
    </row>
    <row r="32" spans="1:2" x14ac:dyDescent="0.25">
      <c r="B32" s="6"/>
    </row>
    <row r="33" spans="2:2" ht="140.25" x14ac:dyDescent="0.25">
      <c r="B33" s="31" t="s">
        <v>73</v>
      </c>
    </row>
    <row r="34" spans="2:2" x14ac:dyDescent="0.25">
      <c r="B3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8768-2837-43C0-85B9-473EAE0B79A2}">
  <dimension ref="A1:B16"/>
  <sheetViews>
    <sheetView workbookViewId="0">
      <selection activeCell="B10" sqref="B10"/>
    </sheetView>
  </sheetViews>
  <sheetFormatPr defaultColWidth="8.5703125" defaultRowHeight="15" x14ac:dyDescent="0.25"/>
  <cols>
    <col min="1" max="1" width="42" customWidth="1"/>
    <col min="2" max="2" width="55" customWidth="1"/>
  </cols>
  <sheetData>
    <row r="1" spans="1:2" ht="18.75" x14ac:dyDescent="0.3">
      <c r="A1" s="8" t="s">
        <v>42</v>
      </c>
    </row>
    <row r="3" spans="1:2" x14ac:dyDescent="0.25">
      <c r="A3" s="9" t="s">
        <v>15</v>
      </c>
      <c r="B3" s="10">
        <v>2025</v>
      </c>
    </row>
    <row r="4" spans="1:2" x14ac:dyDescent="0.25">
      <c r="A4" s="9" t="s">
        <v>16</v>
      </c>
      <c r="B4" s="11" t="s">
        <v>87</v>
      </c>
    </row>
    <row r="5" spans="1:2" x14ac:dyDescent="0.25">
      <c r="A5" s="9" t="s">
        <v>17</v>
      </c>
      <c r="B5" s="11">
        <v>294978</v>
      </c>
    </row>
    <row r="6" spans="1:2" x14ac:dyDescent="0.25">
      <c r="A6" s="9" t="s">
        <v>18</v>
      </c>
      <c r="B6" s="11" t="s">
        <v>108</v>
      </c>
    </row>
    <row r="7" spans="1:2" x14ac:dyDescent="0.25">
      <c r="A7" s="9" t="s">
        <v>19</v>
      </c>
      <c r="B7" s="11" t="s">
        <v>88</v>
      </c>
    </row>
    <row r="8" spans="1:2" x14ac:dyDescent="0.25">
      <c r="A8" s="9" t="s">
        <v>20</v>
      </c>
      <c r="B8" s="11" t="s">
        <v>90</v>
      </c>
    </row>
    <row r="9" spans="1:2" x14ac:dyDescent="0.25">
      <c r="A9" s="9" t="s">
        <v>21</v>
      </c>
      <c r="B9" s="11" t="s">
        <v>106</v>
      </c>
    </row>
    <row r="10" spans="1:2" x14ac:dyDescent="0.25">
      <c r="A10" s="9" t="s">
        <v>22</v>
      </c>
      <c r="B10" s="35" t="s">
        <v>89</v>
      </c>
    </row>
    <row r="11" spans="1:2" x14ac:dyDescent="0.25">
      <c r="A11" s="9" t="s">
        <v>23</v>
      </c>
      <c r="B11" s="12" t="s">
        <v>107</v>
      </c>
    </row>
    <row r="12" spans="1:2" ht="38.25" x14ac:dyDescent="0.25">
      <c r="A12" s="9" t="s">
        <v>65</v>
      </c>
      <c r="B12" s="36" t="s">
        <v>101</v>
      </c>
    </row>
    <row r="14" spans="1:2" ht="15.75" x14ac:dyDescent="0.25">
      <c r="A14" s="26" t="s">
        <v>99</v>
      </c>
    </row>
    <row r="15" spans="1:2" x14ac:dyDescent="0.25">
      <c r="A15" s="39" t="s">
        <v>66</v>
      </c>
      <c r="B15" s="38"/>
    </row>
    <row r="16" spans="1:2" ht="30" customHeight="1" x14ac:dyDescent="0.25">
      <c r="A16" s="38" t="s">
        <v>76</v>
      </c>
      <c r="B16" s="38"/>
    </row>
  </sheetData>
  <mergeCells count="2">
    <mergeCell ref="A16:B16"/>
    <mergeCell ref="A15:B15"/>
  </mergeCells>
  <hyperlinks>
    <hyperlink ref="B10" r:id="rId1" xr:uid="{71B0F0D1-C98A-483D-A644-3737A6CD1FE9}"/>
    <hyperlink ref="B12" r:id="rId2" xr:uid="{0AF0D43A-E965-46FA-887A-A7F4411AD88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E762-316C-498C-AE45-F78773F5AB2E}">
  <dimension ref="A1:K31"/>
  <sheetViews>
    <sheetView zoomScale="80" zoomScaleNormal="80" workbookViewId="0">
      <selection activeCell="I5" sqref="I5"/>
    </sheetView>
  </sheetViews>
  <sheetFormatPr defaultColWidth="8.5703125" defaultRowHeight="15" x14ac:dyDescent="0.25"/>
  <cols>
    <col min="1" max="1" width="5" customWidth="1"/>
    <col min="2" max="2" width="25.140625" customWidth="1"/>
    <col min="3" max="3" width="10" customWidth="1"/>
    <col min="4" max="4" width="16" customWidth="1"/>
    <col min="5" max="5" width="15" customWidth="1"/>
    <col min="6" max="6" width="20" customWidth="1"/>
    <col min="7" max="7" width="26" customWidth="1"/>
    <col min="8" max="9" width="14" customWidth="1"/>
    <col min="10" max="11" width="12" customWidth="1"/>
  </cols>
  <sheetData>
    <row r="1" spans="1:11" ht="18.75" x14ac:dyDescent="0.3">
      <c r="A1" s="8" t="s">
        <v>25</v>
      </c>
      <c r="B1" s="30"/>
      <c r="C1" s="30"/>
      <c r="D1" s="30"/>
    </row>
    <row r="2" spans="1:11" ht="27.75" customHeight="1" x14ac:dyDescent="0.25">
      <c r="A2" s="40" t="s">
        <v>86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4" spans="1:11" ht="36" x14ac:dyDescent="0.25">
      <c r="A4" s="13" t="s">
        <v>26</v>
      </c>
      <c r="B4" s="13" t="s">
        <v>30</v>
      </c>
      <c r="C4" s="13" t="s">
        <v>28</v>
      </c>
      <c r="D4" s="13" t="s">
        <v>29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</row>
    <row r="5" spans="1:11" ht="15.75" customHeight="1" x14ac:dyDescent="0.25">
      <c r="A5" s="14">
        <v>1</v>
      </c>
      <c r="B5" s="11" t="s">
        <v>91</v>
      </c>
      <c r="C5" s="11" t="s">
        <v>38</v>
      </c>
      <c r="D5" s="11" t="s">
        <v>39</v>
      </c>
      <c r="E5" s="12">
        <v>45658</v>
      </c>
      <c r="F5" s="12">
        <v>45882</v>
      </c>
      <c r="G5" s="11" t="s">
        <v>40</v>
      </c>
      <c r="H5" s="14" t="str">
        <f t="shared" ref="H5:H29" si="0">IF($B5="","",IF($D5="","",IF($G5="Delegowany z RN do Zarządu","Zarząd",$D5)))</f>
        <v>Zarząd</v>
      </c>
      <c r="I5" s="15">
        <f>IF($B5="","",IF($F5="",DATE('A. DANE SPÓŁKI'!$B$3,12,31),$F5))</f>
        <v>45882</v>
      </c>
      <c r="J5" s="16">
        <f>IF($B5="","",MAX(0,MIN($I5,DATE('A. DANE SPÓŁKI'!$B$3,12,31))-MAX($E5,DATE('A. DANE SPÓŁKI'!$B$3,1,1))+1))</f>
        <v>225</v>
      </c>
      <c r="K5" s="14" t="str">
        <f>IF($B5="","",IF(AND($E5&lt;=DATE('A. DANE SPÓŁKI'!$B$3,12,31),$I5&gt;=DATE('A. DANE SPÓŁKI'!$B$3,12,31)),"TAK","NIE"))</f>
        <v>NIE</v>
      </c>
    </row>
    <row r="6" spans="1:11" ht="15.75" customHeight="1" x14ac:dyDescent="0.25">
      <c r="A6" s="14">
        <v>2</v>
      </c>
      <c r="B6" s="11" t="s">
        <v>92</v>
      </c>
      <c r="C6" s="11" t="s">
        <v>93</v>
      </c>
      <c r="D6" s="11" t="s">
        <v>39</v>
      </c>
      <c r="E6" s="12">
        <v>45658</v>
      </c>
      <c r="F6" s="12">
        <v>45882</v>
      </c>
      <c r="G6" s="11" t="s">
        <v>40</v>
      </c>
      <c r="H6" s="14" t="str">
        <f t="shared" si="0"/>
        <v>Zarząd</v>
      </c>
      <c r="I6" s="15">
        <f>IF($B6="","",IF($F6="",DATE('A. DANE SPÓŁKI'!$B$3,12,31),$F6))</f>
        <v>45882</v>
      </c>
      <c r="J6" s="16">
        <f>IF($B6="","",MAX(0,MIN($I6,DATE('A. DANE SPÓŁKI'!$B$3,12,31))-MAX($E6,DATE('A. DANE SPÓŁKI'!$B$3,1,1))+1))</f>
        <v>225</v>
      </c>
      <c r="K6" s="14" t="str">
        <f>IF($B6="","",IF(AND($E6&lt;=DATE('A. DANE SPÓŁKI'!$B$3,12,31),$I6&gt;=DATE('A. DANE SPÓŁKI'!$B$3,12,31)),"TAK","NIE"))</f>
        <v>NIE</v>
      </c>
    </row>
    <row r="7" spans="1:11" ht="15.75" customHeight="1" x14ac:dyDescent="0.25">
      <c r="A7" s="14">
        <v>3</v>
      </c>
      <c r="B7" s="11" t="s">
        <v>94</v>
      </c>
      <c r="C7" s="11" t="s">
        <v>93</v>
      </c>
      <c r="D7" s="11" t="s">
        <v>39</v>
      </c>
      <c r="E7" s="12">
        <v>45882</v>
      </c>
      <c r="F7" s="12"/>
      <c r="G7" s="11" t="s">
        <v>40</v>
      </c>
      <c r="H7" s="14" t="str">
        <f t="shared" si="0"/>
        <v>Zarząd</v>
      </c>
      <c r="I7" s="15">
        <f>IF($B7="","",IF($F7="",DATE('A. DANE SPÓŁKI'!$B$3,12,31),$F7))</f>
        <v>46022</v>
      </c>
      <c r="J7" s="16">
        <f>IF($B7="","",MAX(0,MIN($I7,DATE('A. DANE SPÓŁKI'!$B$3,12,31))-MAX($E7,DATE('A. DANE SPÓŁKI'!$B$3,1,1))+1))</f>
        <v>141</v>
      </c>
      <c r="K7" s="14" t="str">
        <f>IF($B7="","",IF(AND($E7&lt;=DATE('A. DANE SPÓŁKI'!$B$3,12,31),$I7&gt;=DATE('A. DANE SPÓŁKI'!$B$3,12,31)),"TAK","NIE"))</f>
        <v>TAK</v>
      </c>
    </row>
    <row r="8" spans="1:11" ht="15.75" customHeight="1" x14ac:dyDescent="0.25">
      <c r="A8" s="14">
        <v>4</v>
      </c>
      <c r="B8" s="11" t="s">
        <v>92</v>
      </c>
      <c r="C8" s="11" t="s">
        <v>38</v>
      </c>
      <c r="D8" s="11" t="s">
        <v>39</v>
      </c>
      <c r="E8" s="12">
        <v>45658</v>
      </c>
      <c r="F8" s="12"/>
      <c r="G8" s="11" t="s">
        <v>40</v>
      </c>
      <c r="H8" s="14" t="str">
        <f t="shared" si="0"/>
        <v>Zarząd</v>
      </c>
      <c r="I8" s="15">
        <f>IF($B8="","",IF($F8="",DATE('A. DANE SPÓŁKI'!$B$3,12,31),$F8))</f>
        <v>46022</v>
      </c>
      <c r="J8" s="16">
        <f>IF($B8="","",MAX(0,MIN($I8,DATE('A. DANE SPÓŁKI'!$B$3,12,31))-MAX($E8,DATE('A. DANE SPÓŁKI'!$B$3,1,1))+1))</f>
        <v>365</v>
      </c>
      <c r="K8" s="14" t="str">
        <f>IF($B8="","",IF(AND($E8&lt;=DATE('A. DANE SPÓŁKI'!$B$3,12,31),$I8&gt;=DATE('A. DANE SPÓŁKI'!$B$3,12,31)),"TAK","NIE"))</f>
        <v>TAK</v>
      </c>
    </row>
    <row r="9" spans="1:11" ht="15.75" customHeight="1" x14ac:dyDescent="0.25">
      <c r="A9" s="14">
        <v>5</v>
      </c>
      <c r="B9" s="11" t="s">
        <v>92</v>
      </c>
      <c r="C9" s="11" t="s">
        <v>38</v>
      </c>
      <c r="D9" s="11" t="s">
        <v>39</v>
      </c>
      <c r="E9" s="12">
        <v>45658</v>
      </c>
      <c r="F9" s="12"/>
      <c r="G9" s="11" t="s">
        <v>40</v>
      </c>
      <c r="H9" s="14" t="str">
        <f t="shared" si="0"/>
        <v>Zarząd</v>
      </c>
      <c r="I9" s="15">
        <f>IF($B9="","",IF($F9="",DATE('A. DANE SPÓŁKI'!$B$3,12,31),$F9))</f>
        <v>46022</v>
      </c>
      <c r="J9" s="16">
        <f>IF($B9="","",MAX(0,MIN($I9,DATE('A. DANE SPÓŁKI'!$B$3,12,31))-MAX($E9,DATE('A. DANE SPÓŁKI'!$B$3,1,1))+1))</f>
        <v>365</v>
      </c>
      <c r="K9" s="14" t="str">
        <f>IF($B9="","",IF(AND($E9&lt;=DATE('A. DANE SPÓŁKI'!$B$3,12,31),$I9&gt;=DATE('A. DANE SPÓŁKI'!$B$3,12,31)),"TAK","NIE"))</f>
        <v>TAK</v>
      </c>
    </row>
    <row r="10" spans="1:11" ht="15.75" customHeight="1" x14ac:dyDescent="0.25">
      <c r="A10" s="14">
        <v>6</v>
      </c>
      <c r="B10" s="11" t="s">
        <v>95</v>
      </c>
      <c r="C10" s="11" t="s">
        <v>38</v>
      </c>
      <c r="D10" s="11" t="s">
        <v>46</v>
      </c>
      <c r="E10" s="12">
        <v>45658</v>
      </c>
      <c r="F10" s="12"/>
      <c r="G10" s="11" t="s">
        <v>40</v>
      </c>
      <c r="H10" s="14" t="str">
        <f t="shared" si="0"/>
        <v>Rada Nadzorcza</v>
      </c>
      <c r="I10" s="15">
        <f>IF($B10="","",IF($F10="",DATE('A. DANE SPÓŁKI'!$B$3,12,31),$F10))</f>
        <v>46022</v>
      </c>
      <c r="J10" s="16">
        <f>IF($B10="","",MAX(0,MIN($I10,DATE('A. DANE SPÓŁKI'!$B$3,12,31))-MAX($E10,DATE('A. DANE SPÓŁKI'!$B$3,1,1))+1))</f>
        <v>365</v>
      </c>
      <c r="K10" s="14" t="str">
        <f>IF($B10="","",IF(AND($E10&lt;=DATE('A. DANE SPÓŁKI'!$B$3,12,31),$I10&gt;=DATE('A. DANE SPÓŁKI'!$B$3,12,31)),"TAK","NIE"))</f>
        <v>TAK</v>
      </c>
    </row>
    <row r="11" spans="1:11" ht="15.75" customHeight="1" x14ac:dyDescent="0.25">
      <c r="A11" s="14">
        <v>7</v>
      </c>
      <c r="B11" s="11" t="s">
        <v>96</v>
      </c>
      <c r="C11" s="11" t="s">
        <v>38</v>
      </c>
      <c r="D11" s="11" t="s">
        <v>46</v>
      </c>
      <c r="E11" s="12">
        <v>45658</v>
      </c>
      <c r="F11" s="12"/>
      <c r="G11" s="11" t="s">
        <v>40</v>
      </c>
      <c r="H11" s="14" t="str">
        <f t="shared" si="0"/>
        <v>Rada Nadzorcza</v>
      </c>
      <c r="I11" s="15">
        <f>IF($B11="","",IF($F11="",DATE('A. DANE SPÓŁKI'!$B$3,12,31),$F11))</f>
        <v>46022</v>
      </c>
      <c r="J11" s="16">
        <f>IF($B11="","",MAX(0,MIN($I11,DATE('A. DANE SPÓŁKI'!$B$3,12,31))-MAX($E11,DATE('A. DANE SPÓŁKI'!$B$3,1,1))+1))</f>
        <v>365</v>
      </c>
      <c r="K11" s="14" t="str">
        <f>IF($B11="","",IF(AND($E11&lt;=DATE('A. DANE SPÓŁKI'!$B$3,12,31),$I11&gt;=DATE('A. DANE SPÓŁKI'!$B$3,12,31)),"TAK","NIE"))</f>
        <v>TAK</v>
      </c>
    </row>
    <row r="12" spans="1:11" ht="15.75" customHeight="1" x14ac:dyDescent="0.25">
      <c r="A12" s="14">
        <v>8</v>
      </c>
      <c r="B12" s="11" t="s">
        <v>97</v>
      </c>
      <c r="C12" s="11" t="s">
        <v>93</v>
      </c>
      <c r="D12" s="11" t="s">
        <v>46</v>
      </c>
      <c r="E12" s="12">
        <v>45658</v>
      </c>
      <c r="F12" s="12"/>
      <c r="G12" s="11" t="s">
        <v>40</v>
      </c>
      <c r="H12" s="14" t="str">
        <f t="shared" si="0"/>
        <v>Rada Nadzorcza</v>
      </c>
      <c r="I12" s="15">
        <f>IF($B12="","",IF($F12="",DATE('A. DANE SPÓŁKI'!$B$3,12,31),$F12))</f>
        <v>46022</v>
      </c>
      <c r="J12" s="16">
        <f>IF($B12="","",MAX(0,MIN($I12,DATE('A. DANE SPÓŁKI'!$B$3,12,31))-MAX($E12,DATE('A. DANE SPÓŁKI'!$B$3,1,1))+1))</f>
        <v>365</v>
      </c>
      <c r="K12" s="14" t="str">
        <f>IF($B12="","",IF(AND($E12&lt;=DATE('A. DANE SPÓŁKI'!$B$3,12,31),$I12&gt;=DATE('A. DANE SPÓŁKI'!$B$3,12,31)),"TAK","NIE"))</f>
        <v>TAK</v>
      </c>
    </row>
    <row r="13" spans="1:11" ht="15.75" customHeight="1" x14ac:dyDescent="0.25">
      <c r="A13" s="14">
        <v>9</v>
      </c>
      <c r="B13" s="11" t="s">
        <v>97</v>
      </c>
      <c r="C13" s="11" t="s">
        <v>38</v>
      </c>
      <c r="D13" s="11" t="s">
        <v>46</v>
      </c>
      <c r="E13" s="12">
        <v>45658</v>
      </c>
      <c r="F13" s="12"/>
      <c r="G13" s="11" t="s">
        <v>40</v>
      </c>
      <c r="H13" s="14" t="str">
        <f t="shared" si="0"/>
        <v>Rada Nadzorcza</v>
      </c>
      <c r="I13" s="15">
        <f>IF($B13="","",IF($F13="",DATE('A. DANE SPÓŁKI'!$B$3,12,31),$F13))</f>
        <v>46022</v>
      </c>
      <c r="J13" s="16">
        <f>IF($B13="","",MAX(0,MIN($I13,DATE('A. DANE SPÓŁKI'!$B$3,12,31))-MAX($E13,DATE('A. DANE SPÓŁKI'!$B$3,1,1))+1))</f>
        <v>365</v>
      </c>
      <c r="K13" s="14" t="str">
        <f>IF($B13="","",IF(AND($E13&lt;=DATE('A. DANE SPÓŁKI'!$B$3,12,31),$I13&gt;=DATE('A. DANE SPÓŁKI'!$B$3,12,31)),"TAK","NIE"))</f>
        <v>TAK</v>
      </c>
    </row>
    <row r="14" spans="1:11" ht="15.75" customHeight="1" x14ac:dyDescent="0.25">
      <c r="A14" s="14">
        <v>10</v>
      </c>
      <c r="B14" s="11" t="s">
        <v>97</v>
      </c>
      <c r="C14" s="11" t="s">
        <v>38</v>
      </c>
      <c r="D14" s="11" t="s">
        <v>46</v>
      </c>
      <c r="E14" s="12">
        <v>45658</v>
      </c>
      <c r="F14" s="12"/>
      <c r="G14" s="11" t="s">
        <v>40</v>
      </c>
      <c r="H14" s="14" t="str">
        <f t="shared" si="0"/>
        <v>Rada Nadzorcza</v>
      </c>
      <c r="I14" s="15">
        <f>IF($B14="","",IF($F14="",DATE('A. DANE SPÓŁKI'!$B$3,12,31),$F14))</f>
        <v>46022</v>
      </c>
      <c r="J14" s="16">
        <f>IF($B14="","",MAX(0,MIN($I14,DATE('A. DANE SPÓŁKI'!$B$3,12,31))-MAX($E14,DATE('A. DANE SPÓŁKI'!$B$3,1,1))+1))</f>
        <v>365</v>
      </c>
      <c r="K14" s="14" t="str">
        <f>IF($B14="","",IF(AND($E14&lt;=DATE('A. DANE SPÓŁKI'!$B$3,12,31),$I14&gt;=DATE('A. DANE SPÓŁKI'!$B$3,12,31)),"TAK","NIE"))</f>
        <v>TAK</v>
      </c>
    </row>
    <row r="15" spans="1:11" ht="15.75" customHeight="1" x14ac:dyDescent="0.25">
      <c r="A15" s="14">
        <v>11</v>
      </c>
      <c r="B15" s="11"/>
      <c r="C15" s="11"/>
      <c r="D15" s="11"/>
      <c r="E15" s="12"/>
      <c r="F15" s="12"/>
      <c r="G15" s="11"/>
      <c r="H15" s="14" t="str">
        <f t="shared" si="0"/>
        <v/>
      </c>
      <c r="I15" s="15" t="str">
        <f>IF($B15="","",IF($F15="",DATE('A. DANE SPÓŁKI'!$B$3,12,31),$F15))</f>
        <v/>
      </c>
      <c r="J15" s="16" t="str">
        <f>IF($B15="","",MAX(0,MIN($I15,DATE('A. DANE SPÓŁKI'!$B$3,12,31))-MAX($E15,DATE('A. DANE SPÓŁKI'!$B$3,1,1))+1))</f>
        <v/>
      </c>
      <c r="K15" s="14" t="str">
        <f>IF($B15="","",IF(AND($E15&lt;=DATE('A. DANE SPÓŁKI'!$B$3,12,31),$I15&gt;=DATE('A. DANE SPÓŁKI'!$B$3,12,31)),"TAK","NIE"))</f>
        <v/>
      </c>
    </row>
    <row r="16" spans="1:11" ht="15.75" customHeight="1" x14ac:dyDescent="0.25">
      <c r="A16" s="14">
        <v>12</v>
      </c>
      <c r="B16" s="11"/>
      <c r="C16" s="11"/>
      <c r="D16" s="11"/>
      <c r="E16" s="12"/>
      <c r="F16" s="12"/>
      <c r="G16" s="11"/>
      <c r="H16" s="14" t="str">
        <f t="shared" si="0"/>
        <v/>
      </c>
      <c r="I16" s="15" t="str">
        <f>IF($B16="","",IF($F16="",DATE('A. DANE SPÓŁKI'!$B$3,12,31),$F16))</f>
        <v/>
      </c>
      <c r="J16" s="16" t="str">
        <f>IF($B16="","",MAX(0,MIN($I16,DATE('A. DANE SPÓŁKI'!$B$3,12,31))-MAX($E16,DATE('A. DANE SPÓŁKI'!$B$3,1,1))+1))</f>
        <v/>
      </c>
      <c r="K16" s="14" t="str">
        <f>IF($B16="","",IF(AND($E16&lt;=DATE('A. DANE SPÓŁKI'!$B$3,12,31),$I16&gt;=DATE('A. DANE SPÓŁKI'!$B$3,12,31)),"TAK","NIE"))</f>
        <v/>
      </c>
    </row>
    <row r="17" spans="1:11" ht="15.75" customHeight="1" x14ac:dyDescent="0.25">
      <c r="A17" s="14">
        <v>13</v>
      </c>
      <c r="B17" s="11"/>
      <c r="C17" s="11"/>
      <c r="D17" s="11"/>
      <c r="E17" s="12"/>
      <c r="F17" s="12"/>
      <c r="G17" s="11"/>
      <c r="H17" s="14" t="str">
        <f t="shared" si="0"/>
        <v/>
      </c>
      <c r="I17" s="15" t="str">
        <f>IF($B17="","",IF($F17="",DATE('A. DANE SPÓŁKI'!$B$3,12,31),$F17))</f>
        <v/>
      </c>
      <c r="J17" s="16" t="str">
        <f>IF($B17="","",MAX(0,MIN($I17,DATE('A. DANE SPÓŁKI'!$B$3,12,31))-MAX($E17,DATE('A. DANE SPÓŁKI'!$B$3,1,1))+1))</f>
        <v/>
      </c>
      <c r="K17" s="14" t="str">
        <f>IF($B17="","",IF(AND($E17&lt;=DATE('A. DANE SPÓŁKI'!$B$3,12,31),$I17&gt;=DATE('A. DANE SPÓŁKI'!$B$3,12,31)),"TAK","NIE"))</f>
        <v/>
      </c>
    </row>
    <row r="18" spans="1:11" ht="15.75" customHeight="1" x14ac:dyDescent="0.25">
      <c r="A18" s="14">
        <v>14</v>
      </c>
      <c r="B18" s="11"/>
      <c r="C18" s="11"/>
      <c r="D18" s="11"/>
      <c r="E18" s="12"/>
      <c r="F18" s="12"/>
      <c r="G18" s="11"/>
      <c r="H18" s="14" t="str">
        <f t="shared" si="0"/>
        <v/>
      </c>
      <c r="I18" s="15" t="str">
        <f>IF($B18="","",IF($F18="",DATE('A. DANE SPÓŁKI'!$B$3,12,31),$F18))</f>
        <v/>
      </c>
      <c r="J18" s="16" t="str">
        <f>IF($B18="","",MAX(0,MIN($I18,DATE('A. DANE SPÓŁKI'!$B$3,12,31))-MAX($E18,DATE('A. DANE SPÓŁKI'!$B$3,1,1))+1))</f>
        <v/>
      </c>
      <c r="K18" s="14" t="str">
        <f>IF($B18="","",IF(AND($E18&lt;=DATE('A. DANE SPÓŁKI'!$B$3,12,31),$I18&gt;=DATE('A. DANE SPÓŁKI'!$B$3,12,31)),"TAK","NIE"))</f>
        <v/>
      </c>
    </row>
    <row r="19" spans="1:11" ht="15.75" customHeight="1" x14ac:dyDescent="0.25">
      <c r="A19" s="14">
        <v>15</v>
      </c>
      <c r="B19" s="11"/>
      <c r="C19" s="11"/>
      <c r="D19" s="11"/>
      <c r="E19" s="12"/>
      <c r="F19" s="12"/>
      <c r="G19" s="11"/>
      <c r="H19" s="14" t="str">
        <f t="shared" si="0"/>
        <v/>
      </c>
      <c r="I19" s="15" t="str">
        <f>IF($B19="","",IF($F19="",DATE('A. DANE SPÓŁKI'!$B$3,12,31),$F19))</f>
        <v/>
      </c>
      <c r="J19" s="16" t="str">
        <f>IF($B19="","",MAX(0,MIN($I19,DATE('A. DANE SPÓŁKI'!$B$3,12,31))-MAX($E19,DATE('A. DANE SPÓŁKI'!$B$3,1,1))+1))</f>
        <v/>
      </c>
      <c r="K19" s="14" t="str">
        <f>IF($B19="","",IF(AND($E19&lt;=DATE('A. DANE SPÓŁKI'!$B$3,12,31),$I19&gt;=DATE('A. DANE SPÓŁKI'!$B$3,12,31)),"TAK","NIE"))</f>
        <v/>
      </c>
    </row>
    <row r="20" spans="1:11" ht="15.75" customHeight="1" x14ac:dyDescent="0.25">
      <c r="A20" s="14">
        <v>16</v>
      </c>
      <c r="B20" s="11"/>
      <c r="C20" s="11"/>
      <c r="D20" s="11"/>
      <c r="E20" s="12"/>
      <c r="F20" s="12"/>
      <c r="G20" s="11"/>
      <c r="H20" s="14" t="str">
        <f t="shared" si="0"/>
        <v/>
      </c>
      <c r="I20" s="15" t="str">
        <f>IF($B20="","",IF($F20="",DATE('A. DANE SPÓŁKI'!$B$3,12,31),$F20))</f>
        <v/>
      </c>
      <c r="J20" s="16" t="str">
        <f>IF($B20="","",MAX(0,MIN($I20,DATE('A. DANE SPÓŁKI'!$B$3,12,31))-MAX($E20,DATE('A. DANE SPÓŁKI'!$B$3,1,1))+1))</f>
        <v/>
      </c>
      <c r="K20" s="14" t="str">
        <f>IF($B20="","",IF(AND($E20&lt;=DATE('A. DANE SPÓŁKI'!$B$3,12,31),$I20&gt;=DATE('A. DANE SPÓŁKI'!$B$3,12,31)),"TAK","NIE"))</f>
        <v/>
      </c>
    </row>
    <row r="21" spans="1:11" ht="15.75" customHeight="1" x14ac:dyDescent="0.25">
      <c r="A21" s="14">
        <v>17</v>
      </c>
      <c r="B21" s="11"/>
      <c r="C21" s="11"/>
      <c r="D21" s="11"/>
      <c r="E21" s="12"/>
      <c r="F21" s="12"/>
      <c r="G21" s="11"/>
      <c r="H21" s="14" t="str">
        <f t="shared" si="0"/>
        <v/>
      </c>
      <c r="I21" s="15" t="str">
        <f>IF($B21="","",IF($F21="",DATE('A. DANE SPÓŁKI'!$B$3,12,31),$F21))</f>
        <v/>
      </c>
      <c r="J21" s="16" t="str">
        <f>IF($B21="","",MAX(0,MIN($I21,DATE('A. DANE SPÓŁKI'!$B$3,12,31))-MAX($E21,DATE('A. DANE SPÓŁKI'!$B$3,1,1))+1))</f>
        <v/>
      </c>
      <c r="K21" s="14" t="str">
        <f>IF($B21="","",IF(AND($E21&lt;=DATE('A. DANE SPÓŁKI'!$B$3,12,31),$I21&gt;=DATE('A. DANE SPÓŁKI'!$B$3,12,31)),"TAK","NIE"))</f>
        <v/>
      </c>
    </row>
    <row r="22" spans="1:11" ht="15.75" customHeight="1" x14ac:dyDescent="0.25">
      <c r="A22" s="14">
        <v>18</v>
      </c>
      <c r="B22" s="11"/>
      <c r="C22" s="11"/>
      <c r="D22" s="11"/>
      <c r="E22" s="12"/>
      <c r="F22" s="12"/>
      <c r="G22" s="11"/>
      <c r="H22" s="14" t="str">
        <f t="shared" si="0"/>
        <v/>
      </c>
      <c r="I22" s="15" t="str">
        <f>IF($B22="","",IF($F22="",DATE('A. DANE SPÓŁKI'!$B$3,12,31),$F22))</f>
        <v/>
      </c>
      <c r="J22" s="16" t="str">
        <f>IF($B22="","",MAX(0,MIN($I22,DATE('A. DANE SPÓŁKI'!$B$3,12,31))-MAX($E22,DATE('A. DANE SPÓŁKI'!$B$3,1,1))+1))</f>
        <v/>
      </c>
      <c r="K22" s="14" t="str">
        <f>IF($B22="","",IF(AND($E22&lt;=DATE('A. DANE SPÓŁKI'!$B$3,12,31),$I22&gt;=DATE('A. DANE SPÓŁKI'!$B$3,12,31)),"TAK","NIE"))</f>
        <v/>
      </c>
    </row>
    <row r="23" spans="1:11" ht="15.75" customHeight="1" x14ac:dyDescent="0.25">
      <c r="A23" s="14">
        <v>19</v>
      </c>
      <c r="B23" s="11"/>
      <c r="C23" s="11"/>
      <c r="D23" s="11"/>
      <c r="E23" s="12"/>
      <c r="F23" s="12"/>
      <c r="G23" s="11"/>
      <c r="H23" s="14" t="str">
        <f t="shared" si="0"/>
        <v/>
      </c>
      <c r="I23" s="15" t="str">
        <f>IF($B23="","",IF($F23="",DATE('A. DANE SPÓŁKI'!$B$3,12,31),$F23))</f>
        <v/>
      </c>
      <c r="J23" s="16" t="str">
        <f>IF($B23="","",MAX(0,MIN($I23,DATE('A. DANE SPÓŁKI'!$B$3,12,31))-MAX($E23,DATE('A. DANE SPÓŁKI'!$B$3,1,1))+1))</f>
        <v/>
      </c>
      <c r="K23" s="14" t="str">
        <f>IF($B23="","",IF(AND($E23&lt;=DATE('A. DANE SPÓŁKI'!$B$3,12,31),$I23&gt;=DATE('A. DANE SPÓŁKI'!$B$3,12,31)),"TAK","NIE"))</f>
        <v/>
      </c>
    </row>
    <row r="24" spans="1:11" ht="15.75" customHeight="1" x14ac:dyDescent="0.25">
      <c r="A24" s="14">
        <v>20</v>
      </c>
      <c r="B24" s="11"/>
      <c r="C24" s="11"/>
      <c r="D24" s="11"/>
      <c r="E24" s="12"/>
      <c r="F24" s="12"/>
      <c r="G24" s="11"/>
      <c r="H24" s="14" t="str">
        <f t="shared" si="0"/>
        <v/>
      </c>
      <c r="I24" s="15" t="str">
        <f>IF($B24="","",IF($F24="",DATE('A. DANE SPÓŁKI'!$B$3,12,31),$F24))</f>
        <v/>
      </c>
      <c r="J24" s="16" t="str">
        <f>IF($B24="","",MAX(0,MIN($I24,DATE('A. DANE SPÓŁKI'!$B$3,12,31))-MAX($E24,DATE('A. DANE SPÓŁKI'!$B$3,1,1))+1))</f>
        <v/>
      </c>
      <c r="K24" s="14" t="str">
        <f>IF($B24="","",IF(AND($E24&lt;=DATE('A. DANE SPÓŁKI'!$B$3,12,31),$I24&gt;=DATE('A. DANE SPÓŁKI'!$B$3,12,31)),"TAK","NIE"))</f>
        <v/>
      </c>
    </row>
    <row r="25" spans="1:11" ht="15.75" customHeight="1" x14ac:dyDescent="0.25">
      <c r="A25" s="14">
        <v>21</v>
      </c>
      <c r="B25" s="11"/>
      <c r="C25" s="11"/>
      <c r="D25" s="11"/>
      <c r="E25" s="12"/>
      <c r="F25" s="12"/>
      <c r="G25" s="11"/>
      <c r="H25" s="14" t="str">
        <f t="shared" si="0"/>
        <v/>
      </c>
      <c r="I25" s="15" t="str">
        <f>IF($B25="","",IF($F25="",DATE('A. DANE SPÓŁKI'!$B$3,12,31),$F25))</f>
        <v/>
      </c>
      <c r="J25" s="16" t="str">
        <f>IF($B25="","",MAX(0,MIN($I25,DATE('A. DANE SPÓŁKI'!$B$3,12,31))-MAX($E25,DATE('A. DANE SPÓŁKI'!$B$3,1,1))+1))</f>
        <v/>
      </c>
      <c r="K25" s="14" t="str">
        <f>IF($B25="","",IF(AND($E25&lt;=DATE('A. DANE SPÓŁKI'!$B$3,12,31),$I25&gt;=DATE('A. DANE SPÓŁKI'!$B$3,12,31)),"TAK","NIE"))</f>
        <v/>
      </c>
    </row>
    <row r="26" spans="1:11" ht="15.75" customHeight="1" x14ac:dyDescent="0.25">
      <c r="A26" s="14">
        <v>22</v>
      </c>
      <c r="B26" s="11"/>
      <c r="C26" s="11"/>
      <c r="D26" s="11"/>
      <c r="E26" s="12"/>
      <c r="F26" s="12"/>
      <c r="G26" s="11"/>
      <c r="H26" s="14" t="str">
        <f t="shared" si="0"/>
        <v/>
      </c>
      <c r="I26" s="15" t="str">
        <f>IF($B26="","",IF($F26="",DATE('A. DANE SPÓŁKI'!$B$3,12,31),$F26))</f>
        <v/>
      </c>
      <c r="J26" s="16" t="str">
        <f>IF($B26="","",MAX(0,MIN($I26,DATE('A. DANE SPÓŁKI'!$B$3,12,31))-MAX($E26,DATE('A. DANE SPÓŁKI'!$B$3,1,1))+1))</f>
        <v/>
      </c>
      <c r="K26" s="14" t="str">
        <f>IF($B26="","",IF(AND($E26&lt;=DATE('A. DANE SPÓŁKI'!$B$3,12,31),$I26&gt;=DATE('A. DANE SPÓŁKI'!$B$3,12,31)),"TAK","NIE"))</f>
        <v/>
      </c>
    </row>
    <row r="27" spans="1:11" ht="15.75" customHeight="1" x14ac:dyDescent="0.25">
      <c r="A27" s="14">
        <v>23</v>
      </c>
      <c r="B27" s="11"/>
      <c r="C27" s="11"/>
      <c r="D27" s="11"/>
      <c r="E27" s="12"/>
      <c r="F27" s="12"/>
      <c r="G27" s="11"/>
      <c r="H27" s="14" t="str">
        <f t="shared" si="0"/>
        <v/>
      </c>
      <c r="I27" s="15" t="str">
        <f>IF($B27="","",IF($F27="",DATE('A. DANE SPÓŁKI'!$B$3,12,31),$F27))</f>
        <v/>
      </c>
      <c r="J27" s="16" t="str">
        <f>IF($B27="","",MAX(0,MIN($I27,DATE('A. DANE SPÓŁKI'!$B$3,12,31))-MAX($E27,DATE('A. DANE SPÓŁKI'!$B$3,1,1))+1))</f>
        <v/>
      </c>
      <c r="K27" s="14" t="str">
        <f>IF($B27="","",IF(AND($E27&lt;=DATE('A. DANE SPÓŁKI'!$B$3,12,31),$I27&gt;=DATE('A. DANE SPÓŁKI'!$B$3,12,31)),"TAK","NIE"))</f>
        <v/>
      </c>
    </row>
    <row r="28" spans="1:11" ht="15.75" customHeight="1" x14ac:dyDescent="0.25">
      <c r="A28" s="14">
        <v>24</v>
      </c>
      <c r="B28" s="11"/>
      <c r="C28" s="11"/>
      <c r="D28" s="11"/>
      <c r="E28" s="12"/>
      <c r="F28" s="12"/>
      <c r="G28" s="11"/>
      <c r="H28" s="14" t="str">
        <f t="shared" si="0"/>
        <v/>
      </c>
      <c r="I28" s="15" t="str">
        <f>IF($B28="","",IF($F28="",DATE('A. DANE SPÓŁKI'!$B$3,12,31),$F28))</f>
        <v/>
      </c>
      <c r="J28" s="16" t="str">
        <f>IF($B28="","",MAX(0,MIN($I28,DATE('A. DANE SPÓŁKI'!$B$3,12,31))-MAX($E28,DATE('A. DANE SPÓŁKI'!$B$3,1,1))+1))</f>
        <v/>
      </c>
      <c r="K28" s="14" t="str">
        <f>IF($B28="","",IF(AND($E28&lt;=DATE('A. DANE SPÓŁKI'!$B$3,12,31),$I28&gt;=DATE('A. DANE SPÓŁKI'!$B$3,12,31)),"TAK","NIE"))</f>
        <v/>
      </c>
    </row>
    <row r="29" spans="1:11" ht="15.75" customHeight="1" x14ac:dyDescent="0.25">
      <c r="A29" s="14">
        <v>25</v>
      </c>
      <c r="B29" s="11"/>
      <c r="C29" s="11"/>
      <c r="D29" s="11"/>
      <c r="E29" s="12"/>
      <c r="F29" s="12"/>
      <c r="G29" s="11"/>
      <c r="H29" s="14" t="str">
        <f t="shared" si="0"/>
        <v/>
      </c>
      <c r="I29" s="15" t="str">
        <f>IF($B29="","",IF($F29="",DATE('A. DANE SPÓŁKI'!$B$3,12,31),$F29))</f>
        <v/>
      </c>
      <c r="J29" s="16" t="str">
        <f>IF($B29="","",MAX(0,MIN($I29,DATE('A. DANE SPÓŁKI'!$B$3,12,31))-MAX($E29,DATE('A. DANE SPÓŁKI'!$B$3,1,1))+1))</f>
        <v/>
      </c>
      <c r="K29" s="14" t="str">
        <f>IF($B29="","",IF(AND($E29&lt;=DATE('A. DANE SPÓŁKI'!$B$3,12,31),$I29&gt;=DATE('A. DANE SPÓŁKI'!$B$3,12,31)),"TAK","NIE"))</f>
        <v/>
      </c>
    </row>
    <row r="31" spans="1:1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</row>
  </sheetData>
  <mergeCells count="2">
    <mergeCell ref="A2:K2"/>
    <mergeCell ref="A31:K31"/>
  </mergeCells>
  <dataValidations count="3">
    <dataValidation type="list" allowBlank="1" sqref="G5:G29" xr:uid="{F00401EB-4D36-4462-96BC-987C3B31C9AF}">
      <formula1>"Podstawowy,Delegowany z RN do Zarządu"</formula1>
      <formula2>0</formula2>
    </dataValidation>
    <dataValidation type="list" allowBlank="1" sqref="D5:D29" xr:uid="{A28170AB-950B-47BD-87D9-DDDAC8CA9246}">
      <formula1>"Zarząd,Rada Nadzorcza"</formula1>
      <formula2>0</formula2>
    </dataValidation>
    <dataValidation type="list" allowBlank="1" sqref="C5:C29" xr:uid="{82D80BAC-593B-4F0C-ABA8-F0924FE66883}">
      <formula1>"K,M"</formula1>
      <formula2>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B26C-1211-4FCA-BA7D-60A80947BB8D}">
  <dimension ref="A1:E13"/>
  <sheetViews>
    <sheetView workbookViewId="0">
      <selection activeCell="A13" sqref="A13:E13"/>
    </sheetView>
  </sheetViews>
  <sheetFormatPr defaultColWidth="8.5703125" defaultRowHeight="15" x14ac:dyDescent="0.25"/>
  <cols>
    <col min="1" max="1" width="42" customWidth="1"/>
    <col min="2" max="5" width="16" customWidth="1"/>
  </cols>
  <sheetData>
    <row r="1" spans="1:5" ht="18.75" x14ac:dyDescent="0.3">
      <c r="A1" s="8" t="s">
        <v>43</v>
      </c>
    </row>
    <row r="2" spans="1:5" ht="15.75" customHeight="1" x14ac:dyDescent="0.25">
      <c r="A2" s="43" t="s">
        <v>44</v>
      </c>
      <c r="B2" s="43"/>
      <c r="C2" s="43"/>
      <c r="D2" s="43"/>
      <c r="E2" s="43"/>
    </row>
    <row r="4" spans="1:5" ht="15.75" x14ac:dyDescent="0.25">
      <c r="A4" s="44" t="s">
        <v>77</v>
      </c>
      <c r="B4" s="44"/>
      <c r="C4" s="44"/>
      <c r="D4" s="44"/>
      <c r="E4" s="44"/>
    </row>
    <row r="5" spans="1:5" ht="27.6" customHeight="1" x14ac:dyDescent="0.25">
      <c r="A5" s="38" t="s">
        <v>48</v>
      </c>
      <c r="B5" s="38"/>
      <c r="C5" s="38"/>
      <c r="D5" s="38"/>
      <c r="E5" s="38"/>
    </row>
    <row r="6" spans="1:5" x14ac:dyDescent="0.25">
      <c r="A6" s="17" t="s">
        <v>45</v>
      </c>
      <c r="B6" s="17" t="s">
        <v>39</v>
      </c>
      <c r="C6" s="17" t="s">
        <v>46</v>
      </c>
      <c r="D6" s="17" t="s">
        <v>47</v>
      </c>
      <c r="E6" s="17" t="s">
        <v>49</v>
      </c>
    </row>
    <row r="7" spans="1:5" x14ac:dyDescent="0.25">
      <c r="A7" s="18" t="s">
        <v>50</v>
      </c>
      <c r="B7" s="19">
        <f>SUMIFS('B. SKŁAD ORGANÓW'!$J:$J,'B. SKŁAD ORGANÓW'!$H:$H,"Zarząd")</f>
        <v>1321</v>
      </c>
      <c r="C7" s="19">
        <f>SUMIFS('B. SKŁAD ORGANÓW'!$J:$J,'B. SKŁAD ORGANÓW'!$H:$H,"Rada Nadzorcza")</f>
        <v>1825</v>
      </c>
      <c r="D7" s="20">
        <f>B7+C7</f>
        <v>3146</v>
      </c>
      <c r="E7" s="21"/>
    </row>
    <row r="8" spans="1:5" x14ac:dyDescent="0.25">
      <c r="A8" s="18" t="s">
        <v>52</v>
      </c>
      <c r="B8" s="19">
        <f>SUMIFS('B. SKŁAD ORGANÓW'!$J:$J,'B. SKŁAD ORGANÓW'!$H:$H,"Zarząd",'B. SKŁAD ORGANÓW'!$C:$C,"K")</f>
        <v>366</v>
      </c>
      <c r="C8" s="19">
        <f>SUMIFS('B. SKŁAD ORGANÓW'!$J:$J,'B. SKŁAD ORGANÓW'!$H:$H,"Rada Nadzorcza",'B. SKŁAD ORGANÓW'!$C:$C,"K")</f>
        <v>365</v>
      </c>
      <c r="D8" s="20">
        <f>B8+C8</f>
        <v>731</v>
      </c>
      <c r="E8" s="21">
        <f>IF(D7=0,"",D8/D7)</f>
        <v>0.23235855054036872</v>
      </c>
    </row>
    <row r="9" spans="1:5" x14ac:dyDescent="0.25">
      <c r="A9" s="18" t="s">
        <v>53</v>
      </c>
      <c r="B9" s="19">
        <f>SUMIFS('B. SKŁAD ORGANÓW'!$J:$J,'B. SKŁAD ORGANÓW'!$H:$H,"Zarząd",'B. SKŁAD ORGANÓW'!$C:$C,"M")</f>
        <v>955</v>
      </c>
      <c r="C9" s="19">
        <f>SUMIFS('B. SKŁAD ORGANÓW'!$J:$J,'B. SKŁAD ORGANÓW'!$H:$H,"Rada Nadzorcza",'B. SKŁAD ORGANÓW'!$C:$C,"M")</f>
        <v>1460</v>
      </c>
      <c r="D9" s="20">
        <f>B9+C9</f>
        <v>2415</v>
      </c>
      <c r="E9" s="21">
        <f>IF(D7=0,"",D9/D7)</f>
        <v>0.76764144945963131</v>
      </c>
    </row>
    <row r="11" spans="1:5" ht="30" x14ac:dyDescent="0.25">
      <c r="A11" s="22" t="s">
        <v>51</v>
      </c>
      <c r="B11" s="23">
        <f>IF(D7=0,"",MIN(D8/D7,D9/D7))</f>
        <v>0.23235855054036872</v>
      </c>
    </row>
    <row r="13" spans="1:5" ht="39.75" customHeight="1" x14ac:dyDescent="0.25">
      <c r="A13" s="42" t="s">
        <v>83</v>
      </c>
      <c r="B13" s="42"/>
      <c r="C13" s="42"/>
      <c r="D13" s="42"/>
      <c r="E13" s="42"/>
    </row>
  </sheetData>
  <mergeCells count="4">
    <mergeCell ref="A13:E13"/>
    <mergeCell ref="A2:E2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74C8-6411-421E-B8DE-82E76E9424A3}">
  <dimension ref="A1:E44"/>
  <sheetViews>
    <sheetView workbookViewId="0">
      <selection activeCell="G34" sqref="G34"/>
    </sheetView>
  </sheetViews>
  <sheetFormatPr defaultColWidth="8.5703125" defaultRowHeight="15" x14ac:dyDescent="0.25"/>
  <cols>
    <col min="1" max="1" width="100" customWidth="1"/>
  </cols>
  <sheetData>
    <row r="1" spans="1:1" ht="17.25" x14ac:dyDescent="0.25">
      <c r="A1" s="24" t="s">
        <v>68</v>
      </c>
    </row>
    <row r="2" spans="1:1" x14ac:dyDescent="0.25">
      <c r="A2" s="28" t="s">
        <v>59</v>
      </c>
    </row>
    <row r="4" spans="1:1" ht="18" customHeight="1" x14ac:dyDescent="0.25">
      <c r="A4" s="45" t="s">
        <v>100</v>
      </c>
    </row>
    <row r="5" spans="1:1" ht="18" customHeight="1" x14ac:dyDescent="0.25">
      <c r="A5" s="45"/>
    </row>
    <row r="6" spans="1:1" ht="18" customHeight="1" x14ac:dyDescent="0.25">
      <c r="A6" s="45"/>
    </row>
    <row r="7" spans="1:1" ht="18" customHeight="1" x14ac:dyDescent="0.25">
      <c r="A7" s="45"/>
    </row>
    <row r="8" spans="1:1" ht="18" customHeight="1" x14ac:dyDescent="0.25">
      <c r="A8" s="45"/>
    </row>
    <row r="9" spans="1:1" ht="18" customHeight="1" x14ac:dyDescent="0.25">
      <c r="A9" s="45"/>
    </row>
    <row r="10" spans="1:1" ht="18" customHeight="1" x14ac:dyDescent="0.25">
      <c r="A10" s="45"/>
    </row>
    <row r="11" spans="1:1" ht="18" customHeight="1" x14ac:dyDescent="0.25">
      <c r="A11" s="45"/>
    </row>
    <row r="13" spans="1:1" ht="34.5" x14ac:dyDescent="0.25">
      <c r="A13" s="24" t="s">
        <v>69</v>
      </c>
    </row>
    <row r="14" spans="1:1" x14ac:dyDescent="0.25">
      <c r="A14" s="27" t="s">
        <v>57</v>
      </c>
    </row>
    <row r="15" spans="1:1" x14ac:dyDescent="0.25">
      <c r="A15" s="28" t="s">
        <v>59</v>
      </c>
    </row>
    <row r="16" spans="1:1" x14ac:dyDescent="0.25">
      <c r="A16" s="28"/>
    </row>
    <row r="17" spans="1:1" ht="18" customHeight="1" x14ac:dyDescent="0.25">
      <c r="A17" s="45" t="s">
        <v>105</v>
      </c>
    </row>
    <row r="18" spans="1:1" ht="18" customHeight="1" x14ac:dyDescent="0.25">
      <c r="A18" s="45"/>
    </row>
    <row r="19" spans="1:1" ht="18" customHeight="1" x14ac:dyDescent="0.25">
      <c r="A19" s="45"/>
    </row>
    <row r="20" spans="1:1" ht="18" customHeight="1" x14ac:dyDescent="0.25">
      <c r="A20" s="45"/>
    </row>
    <row r="21" spans="1:1" ht="18" customHeight="1" x14ac:dyDescent="0.25">
      <c r="A21" s="45"/>
    </row>
    <row r="22" spans="1:1" ht="18" customHeight="1" x14ac:dyDescent="0.25">
      <c r="A22" s="45"/>
    </row>
    <row r="23" spans="1:1" ht="18" customHeight="1" x14ac:dyDescent="0.25">
      <c r="A23" s="45"/>
    </row>
    <row r="24" spans="1:1" ht="18" customHeight="1" x14ac:dyDescent="0.25">
      <c r="A24" s="45"/>
    </row>
    <row r="26" spans="1:1" ht="34.5" x14ac:dyDescent="0.25">
      <c r="A26" s="24" t="s">
        <v>103</v>
      </c>
    </row>
    <row r="28" spans="1:1" ht="51.75" x14ac:dyDescent="0.25">
      <c r="A28" s="24" t="s">
        <v>104</v>
      </c>
    </row>
    <row r="30" spans="1:1" ht="17.25" x14ac:dyDescent="0.25">
      <c r="A30" s="24" t="s">
        <v>70</v>
      </c>
    </row>
    <row r="31" spans="1:1" x14ac:dyDescent="0.25">
      <c r="A31" s="27" t="s">
        <v>58</v>
      </c>
    </row>
    <row r="32" spans="1:1" x14ac:dyDescent="0.25">
      <c r="A32" s="28" t="s">
        <v>60</v>
      </c>
    </row>
    <row r="34" spans="1:5" x14ac:dyDescent="0.25">
      <c r="A34" s="45"/>
    </row>
    <row r="35" spans="1:5" x14ac:dyDescent="0.25">
      <c r="A35" s="45"/>
    </row>
    <row r="36" spans="1:5" x14ac:dyDescent="0.25">
      <c r="A36" s="45"/>
    </row>
    <row r="37" spans="1:5" x14ac:dyDescent="0.25">
      <c r="A37" s="45"/>
    </row>
    <row r="38" spans="1:5" x14ac:dyDescent="0.25">
      <c r="A38" s="45"/>
    </row>
    <row r="39" spans="1:5" x14ac:dyDescent="0.25">
      <c r="A39" s="45"/>
    </row>
    <row r="40" spans="1:5" x14ac:dyDescent="0.25">
      <c r="A40" s="45"/>
    </row>
    <row r="41" spans="1:5" x14ac:dyDescent="0.25">
      <c r="A41" s="45"/>
    </row>
    <row r="44" spans="1:5" ht="36.6" customHeight="1" x14ac:dyDescent="0.25">
      <c r="A44" s="34" t="s">
        <v>85</v>
      </c>
      <c r="B44" s="34"/>
      <c r="C44" s="34"/>
      <c r="D44" s="34"/>
      <c r="E44" s="34"/>
    </row>
  </sheetData>
  <mergeCells count="3">
    <mergeCell ref="A4:A11"/>
    <mergeCell ref="A17:A24"/>
    <mergeCell ref="A34:A41"/>
  </mergeCells>
  <dataValidations count="2">
    <dataValidation type="textLength" operator="lessThan" allowBlank="1" showInputMessage="1" showErrorMessage="1" sqref="A4:A11 A17:A24" xr:uid="{54B5A950-6F60-4A73-AACB-E07179E31228}">
      <formula1>10000</formula1>
    </dataValidation>
    <dataValidation type="textLength" operator="lessThan" allowBlank="1" showInputMessage="1" showErrorMessage="1" sqref="A34:A41" xr:uid="{00973886-2E0D-4C5B-90E3-47CDDB2CA38C}">
      <formula1>5000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D14F-25A7-406E-87CD-946B6C0E98DC}">
  <dimension ref="A1:B13"/>
  <sheetViews>
    <sheetView tabSelected="1" workbookViewId="0">
      <selection activeCell="B13" sqref="B13"/>
    </sheetView>
  </sheetViews>
  <sheetFormatPr defaultColWidth="8.5703125" defaultRowHeight="15" x14ac:dyDescent="0.25"/>
  <cols>
    <col min="1" max="1" width="30" customWidth="1"/>
    <col min="2" max="2" width="45" customWidth="1"/>
  </cols>
  <sheetData>
    <row r="1" spans="1:2" ht="31.5" customHeight="1" x14ac:dyDescent="0.25">
      <c r="A1" s="46" t="s">
        <v>78</v>
      </c>
      <c r="B1" s="46"/>
    </row>
    <row r="3" spans="1:2" x14ac:dyDescent="0.25">
      <c r="A3" s="9" t="s">
        <v>27</v>
      </c>
      <c r="B3" s="11" t="s">
        <v>102</v>
      </c>
    </row>
    <row r="4" spans="1:2" x14ac:dyDescent="0.25">
      <c r="A4" s="9" t="s">
        <v>54</v>
      </c>
      <c r="B4" s="11" t="s">
        <v>92</v>
      </c>
    </row>
    <row r="7" spans="1:2" x14ac:dyDescent="0.25">
      <c r="A7" s="25" t="s">
        <v>55</v>
      </c>
    </row>
    <row r="8" spans="1:2" ht="24.75" customHeight="1" x14ac:dyDescent="0.25">
      <c r="A8" s="47"/>
      <c r="B8" s="47"/>
    </row>
    <row r="9" spans="1:2" x14ac:dyDescent="0.25">
      <c r="A9" s="9" t="s">
        <v>27</v>
      </c>
      <c r="B9" s="11" t="s">
        <v>98</v>
      </c>
    </row>
    <row r="10" spans="1:2" x14ac:dyDescent="0.25">
      <c r="A10" s="9" t="s">
        <v>54</v>
      </c>
      <c r="B10" s="11" t="s">
        <v>92</v>
      </c>
    </row>
    <row r="13" spans="1:2" x14ac:dyDescent="0.25">
      <c r="A13" s="37" t="s">
        <v>55</v>
      </c>
    </row>
  </sheetData>
  <mergeCells count="2">
    <mergeCell ref="A1:B1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Instrukcja wypełnienia</vt:lpstr>
      <vt:lpstr>A. DANE SPÓŁKI</vt:lpstr>
      <vt:lpstr>B. SKŁAD ORGANÓW</vt:lpstr>
      <vt:lpstr>C. WSKAŹNIKI</vt:lpstr>
      <vt:lpstr>D-H. INFORMACJE DODATKOWE</vt:lpstr>
      <vt:lpstr>I. PODPIS(-Y)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Gołaszewska Izabella</dc:creator>
  <cp:lastModifiedBy>Milena Kozioł</cp:lastModifiedBy>
  <dcterms:created xsi:type="dcterms:W3CDTF">2026-09-10T06:30:07Z</dcterms:created>
  <dcterms:modified xsi:type="dcterms:W3CDTF">2026-10-28T06:37:26Z</dcterms:modified>
</cp:coreProperties>
</file>